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45\"/>
    </mc:Choice>
  </mc:AlternateContent>
  <xr:revisionPtr revIDLastSave="0" documentId="13_ncr:1_{412334FF-6492-4146-83D2-7C1390DD3DC4}" xr6:coauthVersionLast="47" xr6:coauthVersionMax="47" xr10:uidLastSave="{00000000-0000-0000-0000-000000000000}"/>
  <bookViews>
    <workbookView xWindow="0" yWindow="2064" windowWidth="17640" windowHeight="11280" tabRatio="796" activeTab="4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3" i="2" l="1"/>
  <c r="G73" i="2"/>
  <c r="F73" i="2"/>
  <c r="E73" i="2"/>
  <c r="D73" i="2"/>
  <c r="H72" i="2"/>
  <c r="G72" i="2"/>
  <c r="F72" i="2"/>
  <c r="E72" i="2"/>
  <c r="D72" i="2"/>
  <c r="H71" i="2"/>
  <c r="G71" i="2"/>
  <c r="F71" i="2"/>
  <c r="E71" i="2"/>
  <c r="D71" i="2"/>
  <c r="H69" i="2"/>
  <c r="G69" i="2"/>
  <c r="F69" i="2"/>
  <c r="E69" i="2"/>
  <c r="D69" i="2"/>
  <c r="H68" i="2"/>
  <c r="G68" i="2"/>
  <c r="F68" i="2"/>
  <c r="E68" i="2"/>
  <c r="D68" i="2"/>
  <c r="H67" i="2"/>
  <c r="G67" i="2"/>
  <c r="F67" i="2"/>
  <c r="E67" i="2"/>
  <c r="D67" i="2"/>
  <c r="H59" i="2"/>
  <c r="G59" i="2"/>
  <c r="F59" i="2"/>
  <c r="E59" i="2"/>
  <c r="D59" i="2"/>
  <c r="H58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</calcChain>
</file>

<file path=xl/sharedStrings.xml><?xml version="1.0" encoding="utf-8"?>
<sst xmlns="http://schemas.openxmlformats.org/spreadsheetml/2006/main" count="301" uniqueCount="154">
  <si>
    <t>СВОДКА ЗАТРАТ</t>
  </si>
  <si>
    <t>P_0245</t>
  </si>
  <si>
    <t>(идентификатор инвестиционного проекта)</t>
  </si>
  <si>
    <t>Реконструкция ВЛ-0,4 кВ от ТП-21/630 кВА Кинельский район Самарская область (0,69км, установка приборов учета 37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</si>
  <si>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</si>
  <si>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</si>
  <si>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</si>
  <si>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</si>
  <si>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</si>
  <si>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</si>
  <si>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</si>
  <si>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</si>
  <si>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</si>
  <si>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</si>
  <si>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</si>
  <si>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</si>
  <si>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</si>
  <si>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</si>
  <si>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</si>
  <si>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</si>
  <si>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</si>
  <si>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</si>
  <si>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</si>
  <si>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</si>
  <si>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</si>
  <si>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</si>
  <si>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</si>
  <si>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</si>
  <si>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</si>
  <si>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</si>
  <si>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</si>
  <si>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</si>
  <si>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</si>
  <si>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</si>
  <si>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</si>
  <si>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</si>
  <si>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</si>
  <si>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</si>
  <si>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</si>
  <si>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</si>
  <si>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</si>
  <si>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</si>
  <si>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</si>
  <si>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</si>
  <si>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</si>
  <si>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</si>
  <si>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</si>
  <si>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</si>
  <si>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</si>
  <si>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</si>
  <si>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</si>
  <si>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</si>
  <si>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</si>
  <si>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</si>
  <si>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</si>
  <si>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</si>
  <si>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</si>
  <si>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</si>
  <si>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</si>
  <si>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</si>
  <si>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</si>
  <si>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</si>
  <si>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</si>
  <si>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</si>
  <si>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</si>
  <si>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</si>
  <si>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</si>
  <si>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</si>
  <si>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</si>
  <si>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</si>
  <si>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</si>
  <si>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</si>
  <si>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</si>
  <si>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</si>
  <si>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</si>
  <si>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</si>
  <si>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</si>
  <si>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</si>
  <si>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</si>
  <si>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</si>
  <si>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</si>
  <si>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</si>
  <si>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</si>
  <si>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</si>
  <si>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</si>
  <si>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</si>
  <si>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</si>
  <si>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</si>
  <si>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</si>
  <si>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</si>
  <si>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</si>
  <si>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</si>
  <si>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</si>
  <si>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</si>
  <si>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</si>
  <si>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</si>
  <si>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</si>
  <si>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</si>
  <si>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"Реконструкция КТП СОК 355/100 кВА с заменой КТП" Красноярский район Самарская область</t>
  </si>
  <si>
    <t>Наименование локальных сметных расчетов (смет), затрат</t>
  </si>
  <si>
    <t>ЛС-553-01</t>
  </si>
  <si>
    <t>Итого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</si>
  <si>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</si>
  <si>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</si>
  <si>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</si>
  <si>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</si>
  <si>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</si>
  <si>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</si>
  <si>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</si>
  <si>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</si>
  <si>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</si>
  <si>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</si>
  <si>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</si>
  <si>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</si>
  <si>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</si>
  <si>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</si>
  <si>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</si>
  <si>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</si>
  <si>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</si>
  <si>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</si>
  <si>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</si>
  <si>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</si>
  <si>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</si>
  <si>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</si>
  <si>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</si>
  <si>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</si>
  <si>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</si>
  <si>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</si>
  <si>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</si>
  <si>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</si>
  <si>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</si>
  <si>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</si>
  <si>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</si>
  <si>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</si>
  <si>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</si>
  <si>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</si>
  <si>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</si>
  <si>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</si>
  <si>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</si>
  <si>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</si>
  <si>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</si>
  <si>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</si>
  <si>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</si>
  <si>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</si>
  <si>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самонесущий изолированный СИП-2 3х95+1х95-0,6/1</t>
  </si>
  <si>
    <t>ФСБЦ-21.2.01.01-0038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</si>
  <si>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</si>
  <si>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Светильник ДКУ-50W IP65</t>
  </si>
  <si>
    <t>Реконструкция ВЛ-0,4 кВ от ТП-21/630 кВА Кинельский район Самарская область (0,69км, установка приборов учета 37 т.у.)</t>
  </si>
  <si>
    <t>Реконструкция ВЛ-0,4 кВ от ТП-21/630 кВА Кинельский район Самарская область (0,69км, установка приборов учета 37 т.у.)</t>
  </si>
  <si>
    <t>Реконструкция ВЛ-0,4 кВ от ТП-21/630 кВА Кинельский район Самарская область (0,69км, установка приборов учета 37 т.у.)</t>
  </si>
  <si>
    <t>Реконструкция ВЛ-0,4 кВ от ТП-21/630 кВА Кинельский район Самарская область (0,69км, установка приборов учета 37 т.у.)</t>
  </si>
  <si>
    <t>Реконструкция ВЛ-0,4 кВ от ТП-21/630 кВА Кинельский район Самарская область (0,69км, установка приборов учета 37 т.у.)</t>
  </si>
  <si>
    <t>Реконструкция ВЛ-0,4 кВ от ТП-21/630 кВА Кинельский район Самарская область (0,69км, установка приборов учета 37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</si>
</sst>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_-* #\ ##0.00000_-;\-* #\ ##0.00000_-;_-* &quot;-&quot;??_-;_-@_-"/>
    <numFmt numFmtId="179" formatCode="#\ ##0.000000"/>
    <numFmt numFmtId="180" formatCode="_-* #\ ##0.00000000_-;\-* #\ ##0.00000000_-;_-* &quot;-&quot;??_-;_-@_-"/>
    <numFmt numFmtId="184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8" fontId="13" fillId="0" borderId="1" xfId="1" applyNumberFormat="1" applyFont="1" applyFill="1" applyBorder="1" applyAlignment="1">
      <alignment vertical="center" wrapText="1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7" fontId="8" fillId="0" borderId="0" xfId="4" applyNumberFormat="1" applyFont="1" applyAlignment="1">
      <alignment vertical="center"/>
    </xf>
    <xf numFmtId="179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80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3" fillId="0" borderId="1" xfId="1" applyNumberFormat="1" applyFont="1" applyFill="1" applyBorder="1" applyAlignment="1">
      <alignment vertical="center" wrapText="1"/>
    </xf>
    <xf numFmtId="184" fontId="13" fillId="0" borderId="1" xfId="1" applyNumberFormat="1" applyFont="1" applyFill="1" applyBorder="1" applyAlignment="1">
      <alignment horizontal="center" vertical="center" wrapText="1"/>
    </xf>
    <xf numFmtId="184" fontId="18" fillId="0" borderId="1" xfId="1" applyNumberFormat="1" applyFont="1" applyFill="1" applyBorder="1" applyAlignment="1">
      <alignment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opLeftCell="A15" zoomScale="90" zoomScaleNormal="90" workbookViewId="0">
      <selection activeCell="C46" sqref="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20.44140625" customWidth="1"/>
    <col min="5" max="5" width="14.33203125" customWidth="1"/>
    <col min="9" max="9" width="14.5546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3" t="s">
        <v>0</v>
      </c>
      <c r="B12" s="83"/>
      <c r="C12" s="83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4" t="s">
        <v>1</v>
      </c>
      <c r="B16" s="84"/>
      <c r="C16" s="84"/>
    </row>
    <row r="17" spans="1:9" ht="15.75" customHeight="1">
      <c r="A17" s="85" t="s">
        <v>2</v>
      </c>
      <c r="B17" s="85"/>
      <c r="C17" s="85"/>
    </row>
    <row r="18" spans="1:9" ht="15.75" customHeight="1">
      <c r="A18" s="24"/>
      <c r="B18" s="24"/>
      <c r="C18" s="24"/>
    </row>
    <row r="19" spans="1:9" ht="72" customHeight="1">
      <c r="A19" s="86" t="s">
        <v>3</v>
      </c>
      <c r="B19" s="86"/>
      <c r="C19" s="86"/>
    </row>
    <row r="20" spans="1:9" ht="15.75" customHeight="1">
      <c r="A20" s="85" t="s">
        <v>4</v>
      </c>
      <c r="B20" s="85"/>
      <c r="C20" s="85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7" t="s">
        <v>8</v>
      </c>
      <c r="B25" s="88"/>
      <c r="C25" s="89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23</v>
      </c>
      <c r="C32" s="65">
        <f>C30*I36</f>
        <v>0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50"/>
      <c r="B33" s="53" t="s">
        <v>24</v>
      </c>
      <c r="C33" s="61">
        <v>0.92</v>
      </c>
      <c r="D33" s="57"/>
      <c r="E33" s="66"/>
      <c r="F33" s="67"/>
      <c r="G33" s="68"/>
      <c r="H33" s="60"/>
      <c r="I33" s="81"/>
    </row>
    <row r="34" spans="1:9" ht="15.6">
      <c r="A34" s="50"/>
      <c r="B34" s="53" t="s">
        <v>25</v>
      </c>
      <c r="C34" s="69">
        <f>C32*C33</f>
        <v>0</v>
      </c>
      <c r="D34" s="57"/>
      <c r="E34" s="63"/>
      <c r="F34" s="67"/>
      <c r="G34" s="68"/>
      <c r="H34" s="60"/>
      <c r="I34" s="81"/>
    </row>
    <row r="35" spans="1:9" ht="15.6">
      <c r="A35" s="87" t="s">
        <v>26</v>
      </c>
      <c r="B35" s="88"/>
      <c r="C35" s="89"/>
      <c r="D35" s="51"/>
      <c r="E35" s="70"/>
      <c r="F35" s="71"/>
      <c r="G35" s="59">
        <v>2024</v>
      </c>
      <c r="H35" s="60">
        <v>109.113503262205</v>
      </c>
      <c r="I35" s="81"/>
    </row>
    <row r="36" spans="1:9" ht="15.6">
      <c r="A36" s="50">
        <v>1</v>
      </c>
      <c r="B36" s="53" t="s">
        <v>9</v>
      </c>
      <c r="C36" s="54"/>
      <c r="D36" s="51"/>
      <c r="E36" s="72"/>
      <c r="F36" s="73"/>
      <c r="G36" s="59">
        <v>2025</v>
      </c>
      <c r="H36" s="60">
        <v>107.81631706396399</v>
      </c>
      <c r="I36" s="82">
        <f>(H36+100)/200</f>
        <v>1.0390815853198201</v>
      </c>
    </row>
    <row r="37" spans="1:9" ht="15.6">
      <c r="A37" s="55" t="s">
        <v>11</v>
      </c>
      <c r="B37" s="53" t="s">
        <v>12</v>
      </c>
      <c r="C37" s="74">
        <f>ССР!D73+ССР!E73</f>
        <v>7787.2319079328599</v>
      </c>
      <c r="D37" s="57"/>
      <c r="E37" s="72"/>
      <c r="F37" s="57"/>
      <c r="G37" s="59">
        <v>2026</v>
      </c>
      <c r="H37" s="60">
        <v>105.262896868962</v>
      </c>
      <c r="I37" s="82">
        <f>(H37+100)/200*H36/100</f>
        <v>1.1065344785145901</v>
      </c>
    </row>
    <row r="38" spans="1:9" ht="15.6">
      <c r="A38" s="55" t="s">
        <v>16</v>
      </c>
      <c r="B38" s="53" t="s">
        <v>17</v>
      </c>
      <c r="C38" s="74">
        <f>ССР!F73</f>
        <v>0</v>
      </c>
      <c r="D38" s="57"/>
      <c r="E38" s="72"/>
      <c r="F38" s="57"/>
      <c r="G38" s="59">
        <v>2027</v>
      </c>
      <c r="H38" s="60">
        <v>104.420897989339</v>
      </c>
      <c r="I38" s="82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4">
        <f>ССР!G73</f>
        <v>868.43677037685302</v>
      </c>
      <c r="D39" s="57"/>
      <c r="E39" s="72"/>
      <c r="F39" s="57"/>
      <c r="G39" s="59">
        <v>2028</v>
      </c>
      <c r="H39" s="60">
        <v>104.420897989339</v>
      </c>
      <c r="I39" s="82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4">
        <f>C37+C38+C39</f>
        <v>8655.6686783097102</v>
      </c>
      <c r="D40" s="62"/>
      <c r="E40" s="66"/>
      <c r="F40" s="67"/>
      <c r="G40" s="59">
        <v>2029</v>
      </c>
      <c r="H40" s="60">
        <v>104.420897989339</v>
      </c>
      <c r="I40" s="82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1442.6114483097101</v>
      </c>
      <c r="D41" s="57"/>
      <c r="E41" s="72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5">
        <f>C40*I37</f>
        <v>9577.7958271484895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v>0.92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104">
        <f>C42*C43</f>
        <v>8811.5721609766097</v>
      </c>
      <c r="D44" s="57"/>
      <c r="E44" s="63"/>
      <c r="F44" s="67"/>
      <c r="G44" s="51"/>
      <c r="H44" s="51"/>
      <c r="I44" s="51"/>
    </row>
    <row r="45" spans="1:9" ht="15.6">
      <c r="A45" s="50"/>
      <c r="B45" s="53"/>
      <c r="C45" s="105"/>
      <c r="D45" s="57"/>
      <c r="E45" s="76"/>
      <c r="F45" s="57"/>
      <c r="G45" s="51"/>
      <c r="H45" s="51"/>
      <c r="I45" s="51"/>
    </row>
    <row r="46" spans="1:9" ht="15.6">
      <c r="A46" s="50"/>
      <c r="B46" s="53" t="s">
        <v>27</v>
      </c>
      <c r="C46" s="106">
        <f>C34+C44</f>
        <v>8811.5721609766097</v>
      </c>
      <c r="D46" s="57"/>
      <c r="E46" s="77"/>
      <c r="F46" s="67"/>
      <c r="G46" s="51"/>
      <c r="H46" s="51"/>
      <c r="I46" s="78"/>
    </row>
    <row r="47" spans="1:9" ht="15.6">
      <c r="A47" s="52"/>
      <c r="B47" s="52"/>
      <c r="C47" s="52"/>
      <c r="D47" s="78"/>
      <c r="E47" s="51"/>
      <c r="F47" s="73"/>
      <c r="G47" s="51"/>
      <c r="H47" s="51"/>
      <c r="I47" s="51"/>
    </row>
    <row r="48" spans="1:9" ht="15.6">
      <c r="A48" s="79" t="s">
        <v>28</v>
      </c>
      <c r="B48" s="52"/>
      <c r="C48" s="52"/>
      <c r="D48" s="51"/>
      <c r="E48" s="77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3"/>
  <sheetViews>
    <sheetView topLeftCell="C61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148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31</v>
      </c>
      <c r="C18" s="93" t="s">
        <v>32</v>
      </c>
      <c r="D18" s="90" t="s">
        <v>33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42</v>
      </c>
      <c r="C25" s="42" t="s">
        <v>43</v>
      </c>
      <c r="D25" s="41">
        <v>243.68329215719001</v>
      </c>
      <c r="E25" s="41">
        <v>15.13387691166</v>
      </c>
      <c r="F25" s="41">
        <v>0</v>
      </c>
      <c r="G25" s="41">
        <v>0</v>
      </c>
      <c r="H25" s="41">
        <v>258.81716906884998</v>
      </c>
    </row>
    <row r="26" spans="1:8" ht="31.2">
      <c r="A26" s="2">
        <v>2</v>
      </c>
      <c r="B26" s="2" t="s">
        <v>44</v>
      </c>
      <c r="C26" s="42" t="s">
        <v>45</v>
      </c>
      <c r="D26" s="41">
        <v>5272.5</v>
      </c>
      <c r="E26" s="41">
        <v>460.28</v>
      </c>
      <c r="F26" s="41">
        <v>0</v>
      </c>
      <c r="G26" s="41">
        <v>0</v>
      </c>
      <c r="H26" s="41">
        <v>5732.78</v>
      </c>
    </row>
    <row r="27" spans="1:8">
      <c r="A27" s="2"/>
      <c r="B27" s="33"/>
      <c r="C27" s="33" t="s">
        <v>46</v>
      </c>
      <c r="D27" s="41">
        <v>5516.1832921572004</v>
      </c>
      <c r="E27" s="41">
        <v>475.41387691166</v>
      </c>
      <c r="F27" s="41">
        <v>0</v>
      </c>
      <c r="G27" s="41">
        <v>0</v>
      </c>
      <c r="H27" s="41">
        <v>5991.5971690688002</v>
      </c>
    </row>
    <row r="28" spans="1:8">
      <c r="A28" s="2"/>
      <c r="B28" s="33"/>
      <c r="C28" s="44" t="s">
        <v>47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48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49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50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51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52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53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54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55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56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57</v>
      </c>
      <c r="D43" s="41">
        <v>5516.1832921572004</v>
      </c>
      <c r="E43" s="41">
        <v>475.41387691166</v>
      </c>
      <c r="F43" s="41">
        <v>0</v>
      </c>
      <c r="G43" s="41">
        <v>0</v>
      </c>
      <c r="H43" s="41">
        <v>5991.5971690688002</v>
      </c>
    </row>
    <row r="44" spans="1:8">
      <c r="A44" s="2"/>
      <c r="B44" s="33"/>
      <c r="C44" s="44" t="s">
        <v>58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59</v>
      </c>
      <c r="C45" s="42" t="s">
        <v>60</v>
      </c>
      <c r="D45" s="41">
        <v>4.8736658431438</v>
      </c>
      <c r="E45" s="41">
        <v>0.30267753823318999</v>
      </c>
      <c r="F45" s="41">
        <v>0</v>
      </c>
      <c r="G45" s="41">
        <v>0</v>
      </c>
      <c r="H45" s="41">
        <v>5.1763433813770003</v>
      </c>
    </row>
    <row r="46" spans="1:8" ht="31.2">
      <c r="A46" s="2">
        <v>4</v>
      </c>
      <c r="B46" s="2" t="s">
        <v>59</v>
      </c>
      <c r="C46" s="42" t="s">
        <v>61</v>
      </c>
      <c r="D46" s="41">
        <v>131.8125</v>
      </c>
      <c r="E46" s="41">
        <v>11.507</v>
      </c>
      <c r="F46" s="41">
        <v>0</v>
      </c>
      <c r="G46" s="41">
        <v>0</v>
      </c>
      <c r="H46" s="41">
        <v>143.31950000000001</v>
      </c>
    </row>
    <row r="47" spans="1:8">
      <c r="A47" s="2"/>
      <c r="B47" s="33"/>
      <c r="C47" s="33" t="s">
        <v>62</v>
      </c>
      <c r="D47" s="41">
        <v>136.68616584314</v>
      </c>
      <c r="E47" s="41">
        <v>11.809677538233</v>
      </c>
      <c r="F47" s="41">
        <v>0</v>
      </c>
      <c r="G47" s="41">
        <v>0</v>
      </c>
      <c r="H47" s="41">
        <v>148.49584338138001</v>
      </c>
    </row>
    <row r="48" spans="1:8">
      <c r="A48" s="2"/>
      <c r="B48" s="33"/>
      <c r="C48" s="33" t="s">
        <v>63</v>
      </c>
      <c r="D48" s="41">
        <v>5652.8694580003003</v>
      </c>
      <c r="E48" s="41">
        <v>487.22355444989</v>
      </c>
      <c r="F48" s="41">
        <v>0</v>
      </c>
      <c r="G48" s="41">
        <v>0</v>
      </c>
      <c r="H48" s="41">
        <v>6140.0930124502001</v>
      </c>
    </row>
    <row r="49" spans="1:8">
      <c r="A49" s="2"/>
      <c r="B49" s="33"/>
      <c r="C49" s="33" t="s">
        <v>64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65</v>
      </c>
      <c r="C50" s="48" t="s">
        <v>43</v>
      </c>
      <c r="D50" s="41">
        <v>0</v>
      </c>
      <c r="E50" s="41">
        <v>0</v>
      </c>
      <c r="F50" s="41">
        <v>0</v>
      </c>
      <c r="G50" s="41">
        <v>13.100723350396001</v>
      </c>
      <c r="H50" s="41">
        <v>13.100723350396001</v>
      </c>
    </row>
    <row r="51" spans="1:8" ht="31.2">
      <c r="A51" s="2">
        <v>6</v>
      </c>
      <c r="B51" s="2" t="s">
        <v>66</v>
      </c>
      <c r="C51" s="48" t="s">
        <v>67</v>
      </c>
      <c r="D51" s="41">
        <v>147.53989285380999</v>
      </c>
      <c r="E51" s="41">
        <v>12.716534771141999</v>
      </c>
      <c r="F51" s="41">
        <v>0</v>
      </c>
      <c r="G51" s="41">
        <v>0</v>
      </c>
      <c r="H51" s="41">
        <v>160.25642762494999</v>
      </c>
    </row>
    <row r="52" spans="1:8">
      <c r="A52" s="2">
        <v>7</v>
      </c>
      <c r="B52" s="2" t="s">
        <v>68</v>
      </c>
      <c r="C52" s="48" t="s">
        <v>69</v>
      </c>
      <c r="D52" s="41">
        <v>0</v>
      </c>
      <c r="E52" s="41">
        <v>0</v>
      </c>
      <c r="F52" s="41">
        <v>0</v>
      </c>
      <c r="G52" s="41">
        <v>5.7286592201698001</v>
      </c>
      <c r="H52" s="41">
        <v>5.7286592201698001</v>
      </c>
    </row>
    <row r="53" spans="1:8">
      <c r="A53" s="2">
        <v>8</v>
      </c>
      <c r="B53" s="2"/>
      <c r="C53" s="48" t="s">
        <v>70</v>
      </c>
      <c r="D53" s="41">
        <v>0</v>
      </c>
      <c r="E53" s="41">
        <v>0</v>
      </c>
      <c r="F53" s="41">
        <v>0</v>
      </c>
      <c r="G53" s="41">
        <v>3.2792799375210002</v>
      </c>
      <c r="H53" s="41">
        <v>3.2792799375210002</v>
      </c>
    </row>
    <row r="54" spans="1:8">
      <c r="A54" s="2">
        <v>9</v>
      </c>
      <c r="B54" s="2"/>
      <c r="C54" s="48" t="s">
        <v>71</v>
      </c>
      <c r="D54" s="41">
        <v>0</v>
      </c>
      <c r="E54" s="41">
        <v>0</v>
      </c>
      <c r="F54" s="41">
        <v>0</v>
      </c>
      <c r="G54" s="41">
        <v>3.2792799375210002</v>
      </c>
      <c r="H54" s="41">
        <v>3.2792799375210002</v>
      </c>
    </row>
    <row r="55" spans="1:8">
      <c r="A55" s="2"/>
      <c r="B55" s="33"/>
      <c r="C55" s="33" t="s">
        <v>72</v>
      </c>
      <c r="D55" s="41">
        <v>147.53989285380999</v>
      </c>
      <c r="E55" s="41">
        <v>12.716534771141999</v>
      </c>
      <c r="F55" s="41">
        <v>0</v>
      </c>
      <c r="G55" s="41">
        <v>25.387942445608001</v>
      </c>
      <c r="H55" s="41">
        <v>185.64437007056</v>
      </c>
    </row>
    <row r="56" spans="1:8">
      <c r="A56" s="2"/>
      <c r="B56" s="33"/>
      <c r="C56" s="33" t="s">
        <v>73</v>
      </c>
      <c r="D56" s="41">
        <v>5800.4093508541</v>
      </c>
      <c r="E56" s="41">
        <v>499.94008922103001</v>
      </c>
      <c r="F56" s="41">
        <v>0</v>
      </c>
      <c r="G56" s="41">
        <v>25.387942445608001</v>
      </c>
      <c r="H56" s="41">
        <v>6325.7373825207997</v>
      </c>
    </row>
    <row r="57" spans="1:8" ht="31.5" customHeight="1">
      <c r="A57" s="2"/>
      <c r="B57" s="33"/>
      <c r="C57" s="33" t="s">
        <v>74</v>
      </c>
      <c r="D57" s="41"/>
      <c r="E57" s="41"/>
      <c r="F57" s="41"/>
      <c r="G57" s="41"/>
      <c r="H57" s="41"/>
    </row>
    <row r="58" spans="1:8">
      <c r="A58" s="2"/>
      <c r="B58" s="2"/>
      <c r="C58" s="48"/>
      <c r="D58" s="41"/>
      <c r="E58" s="41"/>
      <c r="F58" s="41"/>
      <c r="G58" s="41"/>
      <c r="H58" s="41">
        <f>SUM(D58:G58)</f>
        <v>0</v>
      </c>
    </row>
    <row r="59" spans="1:8">
      <c r="A59" s="2"/>
      <c r="B59" s="33"/>
      <c r="C59" s="33" t="s">
        <v>75</v>
      </c>
      <c r="D59" s="41">
        <f>SUM(D58:D58)</f>
        <v>0</v>
      </c>
      <c r="E59" s="41">
        <f>SUM(E58:E58)</f>
        <v>0</v>
      </c>
      <c r="F59" s="41">
        <f>SUM(F58:F58)</f>
        <v>0</v>
      </c>
      <c r="G59" s="41">
        <f>SUM(G58:G58)</f>
        <v>0</v>
      </c>
      <c r="H59" s="41">
        <f>SUM(D59:G59)</f>
        <v>0</v>
      </c>
    </row>
    <row r="60" spans="1:8">
      <c r="A60" s="2"/>
      <c r="B60" s="33"/>
      <c r="C60" s="33" t="s">
        <v>76</v>
      </c>
      <c r="D60" s="41">
        <v>5800.4093508541</v>
      </c>
      <c r="E60" s="41">
        <v>499.94008922103001</v>
      </c>
      <c r="F60" s="41">
        <v>0</v>
      </c>
      <c r="G60" s="41">
        <v>25.387942445608001</v>
      </c>
      <c r="H60" s="41">
        <v>6325.7373825207997</v>
      </c>
    </row>
    <row r="61" spans="1:8" ht="157.5" customHeight="1">
      <c r="A61" s="2"/>
      <c r="B61" s="33"/>
      <c r="C61" s="33" t="s">
        <v>77</v>
      </c>
      <c r="D61" s="41"/>
      <c r="E61" s="41"/>
      <c r="F61" s="41"/>
      <c r="G61" s="41"/>
      <c r="H61" s="41"/>
    </row>
    <row r="62" spans="1:8">
      <c r="A62" s="2">
        <v>10</v>
      </c>
      <c r="B62" s="2" t="s">
        <v>78</v>
      </c>
      <c r="C62" s="48" t="s">
        <v>79</v>
      </c>
      <c r="D62" s="41">
        <v>0</v>
      </c>
      <c r="E62" s="41">
        <v>0</v>
      </c>
      <c r="F62" s="41">
        <v>0</v>
      </c>
      <c r="G62" s="41">
        <v>19.000803813984</v>
      </c>
      <c r="H62" s="41">
        <v>19.000803813984</v>
      </c>
    </row>
    <row r="63" spans="1:8">
      <c r="A63" s="2">
        <v>11</v>
      </c>
      <c r="B63" s="2" t="s">
        <v>80</v>
      </c>
      <c r="C63" s="48" t="s">
        <v>81</v>
      </c>
      <c r="D63" s="41">
        <v>0</v>
      </c>
      <c r="E63" s="41">
        <v>0</v>
      </c>
      <c r="F63" s="41">
        <v>0</v>
      </c>
      <c r="G63" s="41">
        <v>658.23</v>
      </c>
      <c r="H63" s="41">
        <v>658.23</v>
      </c>
    </row>
    <row r="64" spans="1:8">
      <c r="A64" s="2"/>
      <c r="B64" s="33"/>
      <c r="C64" s="33" t="s">
        <v>82</v>
      </c>
      <c r="D64" s="41">
        <v>0</v>
      </c>
      <c r="E64" s="41">
        <v>0</v>
      </c>
      <c r="F64" s="41">
        <v>0</v>
      </c>
      <c r="G64" s="41">
        <v>677.23080381397995</v>
      </c>
      <c r="H64" s="41">
        <v>677.23080381397995</v>
      </c>
    </row>
    <row r="65" spans="1:8">
      <c r="A65" s="2"/>
      <c r="B65" s="33"/>
      <c r="C65" s="33" t="s">
        <v>83</v>
      </c>
      <c r="D65" s="41">
        <v>5800.4093508541</v>
      </c>
      <c r="E65" s="41">
        <v>499.94008922103001</v>
      </c>
      <c r="F65" s="41">
        <v>0</v>
      </c>
      <c r="G65" s="41">
        <v>702.61874625959001</v>
      </c>
      <c r="H65" s="41">
        <v>7002.9681863347996</v>
      </c>
    </row>
    <row r="66" spans="1:8">
      <c r="A66" s="2"/>
      <c r="B66" s="33"/>
      <c r="C66" s="33" t="s">
        <v>84</v>
      </c>
      <c r="D66" s="41"/>
      <c r="E66" s="41"/>
      <c r="F66" s="41"/>
      <c r="G66" s="41"/>
      <c r="H66" s="41"/>
    </row>
    <row r="67" spans="1:8" ht="47.25" customHeight="1">
      <c r="A67" s="2">
        <v>12</v>
      </c>
      <c r="B67" s="2" t="s">
        <v>85</v>
      </c>
      <c r="C67" s="48" t="s">
        <v>86</v>
      </c>
      <c r="D67" s="41">
        <f>D65*3%</f>
        <v>174.012280525623</v>
      </c>
      <c r="E67" s="41">
        <f>E65*3%</f>
        <v>14.9982026766309</v>
      </c>
      <c r="F67" s="41">
        <f>F65*3%</f>
        <v>0</v>
      </c>
      <c r="G67" s="41">
        <f>G65*3%</f>
        <v>21.078562387787699</v>
      </c>
      <c r="H67" s="41">
        <f>SUM(D67:G67)</f>
        <v>210.08904559004199</v>
      </c>
    </row>
    <row r="68" spans="1:8">
      <c r="A68" s="2"/>
      <c r="B68" s="33"/>
      <c r="C68" s="33" t="s">
        <v>87</v>
      </c>
      <c r="D68" s="41">
        <f>D67</f>
        <v>174.012280525623</v>
      </c>
      <c r="E68" s="41">
        <f>E67</f>
        <v>14.9982026766309</v>
      </c>
      <c r="F68" s="41">
        <f>F67</f>
        <v>0</v>
      </c>
      <c r="G68" s="41">
        <f>G67</f>
        <v>21.078562387787699</v>
      </c>
      <c r="H68" s="41">
        <f>SUM(D68:G68)</f>
        <v>210.08904559004199</v>
      </c>
    </row>
    <row r="69" spans="1:8">
      <c r="A69" s="2"/>
      <c r="B69" s="33"/>
      <c r="C69" s="33" t="s">
        <v>88</v>
      </c>
      <c r="D69" s="41">
        <f>D68+D65</f>
        <v>5974.4216313797197</v>
      </c>
      <c r="E69" s="41">
        <f>E68+E65</f>
        <v>514.93829189766097</v>
      </c>
      <c r="F69" s="41">
        <f>F68+F65</f>
        <v>0</v>
      </c>
      <c r="G69" s="41">
        <f>G68+G65</f>
        <v>723.69730864737801</v>
      </c>
      <c r="H69" s="41">
        <f>SUM(D69:G69)</f>
        <v>7213.0572319247603</v>
      </c>
    </row>
    <row r="70" spans="1:8">
      <c r="A70" s="2"/>
      <c r="B70" s="33"/>
      <c r="C70" s="33" t="s">
        <v>89</v>
      </c>
      <c r="D70" s="41"/>
      <c r="E70" s="41"/>
      <c r="F70" s="41"/>
      <c r="G70" s="41"/>
      <c r="H70" s="41"/>
    </row>
    <row r="71" spans="1:8">
      <c r="A71" s="2">
        <v>13</v>
      </c>
      <c r="B71" s="2" t="s">
        <v>90</v>
      </c>
      <c r="C71" s="48" t="s">
        <v>91</v>
      </c>
      <c r="D71" s="41">
        <f>D69*20%</f>
        <v>1194.8843262759401</v>
      </c>
      <c r="E71" s="41">
        <f>E69*20%</f>
        <v>102.98765837953199</v>
      </c>
      <c r="F71" s="41">
        <f>F69*20%</f>
        <v>0</v>
      </c>
      <c r="G71" s="41">
        <f>G69*20%</f>
        <v>144.73946172947601</v>
      </c>
      <c r="H71" s="41">
        <f>SUM(D71:G71)</f>
        <v>1442.6114463849501</v>
      </c>
    </row>
    <row r="72" spans="1:8">
      <c r="A72" s="2"/>
      <c r="B72" s="33"/>
      <c r="C72" s="33" t="s">
        <v>92</v>
      </c>
      <c r="D72" s="41">
        <f>D71</f>
        <v>1194.8843262759401</v>
      </c>
      <c r="E72" s="41">
        <f>E71</f>
        <v>102.98765837953199</v>
      </c>
      <c r="F72" s="41">
        <f>F71</f>
        <v>0</v>
      </c>
      <c r="G72" s="41">
        <f>G71</f>
        <v>144.73946172947601</v>
      </c>
      <c r="H72" s="41">
        <f>SUM(D72:G72)</f>
        <v>1442.6114463849501</v>
      </c>
    </row>
    <row r="73" spans="1:8">
      <c r="A73" s="2"/>
      <c r="B73" s="33"/>
      <c r="C73" s="33" t="s">
        <v>93</v>
      </c>
      <c r="D73" s="41">
        <f>D72+D69</f>
        <v>7169.3059576556698</v>
      </c>
      <c r="E73" s="41">
        <f>E72+E69</f>
        <v>617.92595027719301</v>
      </c>
      <c r="F73" s="41">
        <f>F72+F69</f>
        <v>0</v>
      </c>
      <c r="G73" s="41">
        <f>G72+G69</f>
        <v>868.43677037685302</v>
      </c>
      <c r="H73" s="41">
        <f>SUM(D73:G73)</f>
        <v>8655.6686783097102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6" t="s">
        <v>149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99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43</v>
      </c>
      <c r="D13" s="32">
        <v>243.68329215719001</v>
      </c>
      <c r="E13" s="32">
        <v>15.13387691166</v>
      </c>
      <c r="F13" s="32">
        <v>0</v>
      </c>
      <c r="G13" s="32">
        <v>0</v>
      </c>
      <c r="H13" s="32">
        <v>258.81716906884998</v>
      </c>
      <c r="J13" s="20"/>
    </row>
    <row r="14" spans="1:14">
      <c r="A14" s="2"/>
      <c r="B14" s="33"/>
      <c r="C14" s="33" t="s">
        <v>101</v>
      </c>
      <c r="D14" s="32">
        <v>243.68329215719001</v>
      </c>
      <c r="E14" s="32">
        <v>15.13387691166</v>
      </c>
      <c r="F14" s="32">
        <v>0</v>
      </c>
      <c r="G14" s="32">
        <v>0</v>
      </c>
      <c r="H14" s="32">
        <v>258.81716906884998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6" t="s">
        <v>150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99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0</v>
      </c>
      <c r="E13" s="32">
        <v>0</v>
      </c>
      <c r="F13" s="32">
        <v>0</v>
      </c>
      <c r="G13" s="32">
        <v>13.100723350396001</v>
      </c>
      <c r="H13" s="32">
        <v>13.100723350396001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13.100723350396001</v>
      </c>
      <c r="H14" s="32">
        <v>13.100723350396001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6" t="s">
        <v>151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99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106</v>
      </c>
      <c r="D13" s="32">
        <v>0</v>
      </c>
      <c r="E13" s="32">
        <v>0</v>
      </c>
      <c r="F13" s="32">
        <v>0</v>
      </c>
      <c r="G13" s="32">
        <v>19.000803813984</v>
      </c>
      <c r="H13" s="32">
        <v>19.000803813984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19.000803813984</v>
      </c>
      <c r="H14" s="32">
        <v>19.000803813984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6" t="s">
        <v>152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99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110</v>
      </c>
      <c r="D13" s="32">
        <v>5272.5</v>
      </c>
      <c r="E13" s="32">
        <v>460.28</v>
      </c>
      <c r="F13" s="32">
        <v>0</v>
      </c>
      <c r="G13" s="32">
        <v>0</v>
      </c>
      <c r="H13" s="32">
        <v>5732.78</v>
      </c>
      <c r="J13" s="20"/>
    </row>
    <row r="14" spans="1:14">
      <c r="A14" s="2"/>
      <c r="B14" s="33"/>
      <c r="C14" s="33" t="s">
        <v>101</v>
      </c>
      <c r="D14" s="32">
        <v>5272.5</v>
      </c>
      <c r="E14" s="32">
        <v>460.28</v>
      </c>
      <c r="F14" s="32">
        <v>0</v>
      </c>
      <c r="G14" s="32">
        <v>0</v>
      </c>
      <c r="H14" s="32">
        <v>5732.78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6" t="s">
        <v>153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99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81</v>
      </c>
      <c r="D13" s="32">
        <v>0</v>
      </c>
      <c r="E13" s="32">
        <v>0</v>
      </c>
      <c r="F13" s="32">
        <v>0</v>
      </c>
      <c r="G13" s="32">
        <v>658.23</v>
      </c>
      <c r="H13" s="32">
        <v>658.23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658.23</v>
      </c>
      <c r="H14" s="32">
        <v>658.23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topLeftCell="A31" zoomScale="70" zoomScaleNormal="70" workbookViewId="0">
      <selection activeCell="H18" sqref="H18:H21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112</v>
      </c>
      <c r="B1" s="10" t="s">
        <v>113</v>
      </c>
      <c r="C1" s="10" t="s">
        <v>114</v>
      </c>
      <c r="D1" s="10" t="s">
        <v>115</v>
      </c>
      <c r="E1" s="10" t="s">
        <v>116</v>
      </c>
      <c r="F1" s="10" t="s">
        <v>117</v>
      </c>
      <c r="G1" s="10" t="s">
        <v>118</v>
      </c>
      <c r="H1" s="10" t="s">
        <v>119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98</v>
      </c>
      <c r="B3" s="95"/>
      <c r="C3" s="11"/>
      <c r="D3" s="12">
        <v>271.91789241924999</v>
      </c>
      <c r="E3" s="13"/>
      <c r="F3" s="13"/>
      <c r="G3" s="13"/>
      <c r="H3" s="14"/>
    </row>
    <row r="4" spans="1:8">
      <c r="A4" s="100" t="s">
        <v>120</v>
      </c>
      <c r="B4" s="15" t="s">
        <v>121</v>
      </c>
      <c r="C4" s="11"/>
      <c r="D4" s="12">
        <v>243.68329215719001</v>
      </c>
      <c r="E4" s="13"/>
      <c r="F4" s="13"/>
      <c r="G4" s="13"/>
      <c r="H4" s="14"/>
    </row>
    <row r="5" spans="1:8">
      <c r="A5" s="100"/>
      <c r="B5" s="15" t="s">
        <v>122</v>
      </c>
      <c r="C5" s="10"/>
      <c r="D5" s="12">
        <v>15.13387691166</v>
      </c>
      <c r="E5" s="13"/>
      <c r="F5" s="13"/>
      <c r="G5" s="13"/>
      <c r="H5" s="16"/>
    </row>
    <row r="6" spans="1:8">
      <c r="A6" s="101"/>
      <c r="B6" s="15" t="s">
        <v>123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124</v>
      </c>
      <c r="C7" s="10"/>
      <c r="D7" s="12">
        <v>0</v>
      </c>
      <c r="E7" s="13"/>
      <c r="F7" s="13"/>
      <c r="G7" s="13"/>
      <c r="H7" s="16"/>
    </row>
    <row r="8" spans="1:8">
      <c r="A8" s="96" t="s">
        <v>43</v>
      </c>
      <c r="B8" s="97"/>
      <c r="C8" s="100" t="s">
        <v>43</v>
      </c>
      <c r="D8" s="17">
        <v>258.81716906884998</v>
      </c>
      <c r="E8" s="13">
        <v>0.69</v>
      </c>
      <c r="F8" s="13" t="s">
        <v>125</v>
      </c>
      <c r="G8" s="17">
        <v>375.09734647659002</v>
      </c>
      <c r="H8" s="16"/>
    </row>
    <row r="9" spans="1:8">
      <c r="A9" s="102">
        <v>1</v>
      </c>
      <c r="B9" s="15" t="s">
        <v>121</v>
      </c>
      <c r="C9" s="100"/>
      <c r="D9" s="17">
        <v>243.68329215719001</v>
      </c>
      <c r="E9" s="13"/>
      <c r="F9" s="13"/>
      <c r="G9" s="13"/>
      <c r="H9" s="101" t="s">
        <v>126</v>
      </c>
    </row>
    <row r="10" spans="1:8">
      <c r="A10" s="100"/>
      <c r="B10" s="15" t="s">
        <v>122</v>
      </c>
      <c r="C10" s="100"/>
      <c r="D10" s="17">
        <v>15.13387691166</v>
      </c>
      <c r="E10" s="13"/>
      <c r="F10" s="13"/>
      <c r="G10" s="13"/>
      <c r="H10" s="101"/>
    </row>
    <row r="11" spans="1:8">
      <c r="A11" s="100"/>
      <c r="B11" s="15" t="s">
        <v>123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124</v>
      </c>
      <c r="C12" s="100"/>
      <c r="D12" s="17">
        <v>0</v>
      </c>
      <c r="E12" s="13"/>
      <c r="F12" s="13"/>
      <c r="G12" s="13"/>
      <c r="H12" s="101"/>
    </row>
    <row r="13" spans="1:8">
      <c r="A13" s="100" t="s">
        <v>127</v>
      </c>
      <c r="B13" s="15" t="s">
        <v>121</v>
      </c>
      <c r="C13" s="10"/>
      <c r="D13" s="12">
        <v>243.68329215719001</v>
      </c>
      <c r="E13" s="13"/>
      <c r="F13" s="13"/>
      <c r="G13" s="13"/>
      <c r="H13" s="16"/>
    </row>
    <row r="14" spans="1:8">
      <c r="A14" s="100"/>
      <c r="B14" s="15" t="s">
        <v>122</v>
      </c>
      <c r="C14" s="10"/>
      <c r="D14" s="12">
        <v>15.13387691166</v>
      </c>
      <c r="E14" s="13"/>
      <c r="F14" s="13"/>
      <c r="G14" s="13"/>
      <c r="H14" s="16"/>
    </row>
    <row r="15" spans="1:8">
      <c r="A15" s="100"/>
      <c r="B15" s="15" t="s">
        <v>123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124</v>
      </c>
      <c r="C16" s="10"/>
      <c r="D16" s="12">
        <v>13.100723350396001</v>
      </c>
      <c r="E16" s="13"/>
      <c r="F16" s="13"/>
      <c r="G16" s="13"/>
      <c r="H16" s="16"/>
    </row>
    <row r="17" spans="1:8">
      <c r="A17" s="96" t="s">
        <v>104</v>
      </c>
      <c r="B17" s="97"/>
      <c r="C17" s="100" t="s">
        <v>43</v>
      </c>
      <c r="D17" s="17">
        <v>13.100723350396001</v>
      </c>
      <c r="E17" s="13">
        <v>0.69</v>
      </c>
      <c r="F17" s="13" t="s">
        <v>125</v>
      </c>
      <c r="G17" s="17">
        <v>18.986555580285</v>
      </c>
      <c r="H17" s="16"/>
    </row>
    <row r="18" spans="1:8">
      <c r="A18" s="102">
        <v>1</v>
      </c>
      <c r="B18" s="15" t="s">
        <v>121</v>
      </c>
      <c r="C18" s="100"/>
      <c r="D18" s="17">
        <v>0</v>
      </c>
      <c r="E18" s="13"/>
      <c r="F18" s="13"/>
      <c r="G18" s="13"/>
      <c r="H18" s="101" t="s">
        <v>126</v>
      </c>
    </row>
    <row r="19" spans="1:8">
      <c r="A19" s="100"/>
      <c r="B19" s="15" t="s">
        <v>122</v>
      </c>
      <c r="C19" s="100"/>
      <c r="D19" s="17">
        <v>0</v>
      </c>
      <c r="E19" s="13"/>
      <c r="F19" s="13"/>
      <c r="G19" s="13"/>
      <c r="H19" s="101"/>
    </row>
    <row r="20" spans="1:8">
      <c r="A20" s="100"/>
      <c r="B20" s="15" t="s">
        <v>123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124</v>
      </c>
      <c r="C21" s="100"/>
      <c r="D21" s="17">
        <v>13.100723350396001</v>
      </c>
      <c r="E21" s="13"/>
      <c r="F21" s="13"/>
      <c r="G21" s="13"/>
      <c r="H21" s="101"/>
    </row>
    <row r="22" spans="1:8" ht="24.6">
      <c r="A22" s="98" t="s">
        <v>106</v>
      </c>
      <c r="B22" s="95"/>
      <c r="C22" s="10"/>
      <c r="D22" s="12">
        <v>19.000803813984</v>
      </c>
      <c r="E22" s="13"/>
      <c r="F22" s="13"/>
      <c r="G22" s="13"/>
      <c r="H22" s="16"/>
    </row>
    <row r="23" spans="1:8">
      <c r="A23" s="100" t="s">
        <v>128</v>
      </c>
      <c r="B23" s="15" t="s">
        <v>121</v>
      </c>
      <c r="C23" s="10"/>
      <c r="D23" s="12">
        <v>0</v>
      </c>
      <c r="E23" s="13"/>
      <c r="F23" s="13"/>
      <c r="G23" s="13"/>
      <c r="H23" s="16"/>
    </row>
    <row r="24" spans="1:8">
      <c r="A24" s="100"/>
      <c r="B24" s="15" t="s">
        <v>122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123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124</v>
      </c>
      <c r="C26" s="10"/>
      <c r="D26" s="12">
        <v>19.000803813984</v>
      </c>
      <c r="E26" s="13"/>
      <c r="F26" s="13"/>
      <c r="G26" s="13"/>
      <c r="H26" s="16"/>
    </row>
    <row r="27" spans="1:8">
      <c r="A27" s="96" t="s">
        <v>106</v>
      </c>
      <c r="B27" s="97"/>
      <c r="C27" s="100" t="s">
        <v>43</v>
      </c>
      <c r="D27" s="17">
        <v>19.000803813984</v>
      </c>
      <c r="E27" s="13">
        <v>0.69</v>
      </c>
      <c r="F27" s="13" t="s">
        <v>125</v>
      </c>
      <c r="G27" s="17">
        <v>27.537396831860999</v>
      </c>
      <c r="H27" s="16"/>
    </row>
    <row r="28" spans="1:8">
      <c r="A28" s="102">
        <v>1</v>
      </c>
      <c r="B28" s="15" t="s">
        <v>121</v>
      </c>
      <c r="C28" s="100"/>
      <c r="D28" s="17">
        <v>0</v>
      </c>
      <c r="E28" s="13"/>
      <c r="F28" s="13"/>
      <c r="G28" s="13"/>
      <c r="H28" s="101" t="s">
        <v>126</v>
      </c>
    </row>
    <row r="29" spans="1:8">
      <c r="A29" s="100"/>
      <c r="B29" s="15" t="s">
        <v>122</v>
      </c>
      <c r="C29" s="100"/>
      <c r="D29" s="17">
        <v>0</v>
      </c>
      <c r="E29" s="13"/>
      <c r="F29" s="13"/>
      <c r="G29" s="13"/>
      <c r="H29" s="101"/>
    </row>
    <row r="30" spans="1:8">
      <c r="A30" s="100"/>
      <c r="B30" s="15" t="s">
        <v>123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124</v>
      </c>
      <c r="C31" s="100"/>
      <c r="D31" s="17">
        <v>19.000803813984</v>
      </c>
      <c r="E31" s="13"/>
      <c r="F31" s="13"/>
      <c r="G31" s="13"/>
      <c r="H31" s="101"/>
    </row>
    <row r="32" spans="1:8" ht="24.6">
      <c r="A32" s="98"/>
      <c r="B32" s="95"/>
      <c r="C32" s="10"/>
      <c r="D32" s="12">
        <v>5732.78</v>
      </c>
      <c r="E32" s="13"/>
      <c r="F32" s="13"/>
      <c r="G32" s="13"/>
      <c r="H32" s="16"/>
    </row>
    <row r="33" spans="1:8">
      <c r="A33" s="100" t="s">
        <v>129</v>
      </c>
      <c r="B33" s="15" t="s">
        <v>121</v>
      </c>
      <c r="C33" s="10"/>
      <c r="D33" s="12">
        <v>5272.5</v>
      </c>
      <c r="E33" s="13"/>
      <c r="F33" s="13"/>
      <c r="G33" s="13"/>
      <c r="H33" s="16"/>
    </row>
    <row r="34" spans="1:8">
      <c r="A34" s="100"/>
      <c r="B34" s="15" t="s">
        <v>122</v>
      </c>
      <c r="C34" s="10"/>
      <c r="D34" s="12">
        <v>460.28</v>
      </c>
      <c r="E34" s="13"/>
      <c r="F34" s="13"/>
      <c r="G34" s="13"/>
      <c r="H34" s="16"/>
    </row>
    <row r="35" spans="1:8">
      <c r="A35" s="100"/>
      <c r="B35" s="15" t="s">
        <v>123</v>
      </c>
      <c r="C35" s="10"/>
      <c r="D35" s="12">
        <v>0</v>
      </c>
      <c r="E35" s="13"/>
      <c r="F35" s="13"/>
      <c r="G35" s="13"/>
      <c r="H35" s="16"/>
    </row>
    <row r="36" spans="1:8">
      <c r="A36" s="100"/>
      <c r="B36" s="15" t="s">
        <v>124</v>
      </c>
      <c r="C36" s="10"/>
      <c r="D36" s="12">
        <v>0</v>
      </c>
      <c r="E36" s="13"/>
      <c r="F36" s="13"/>
      <c r="G36" s="13"/>
      <c r="H36" s="16"/>
    </row>
    <row r="37" spans="1:8">
      <c r="A37" s="96" t="s">
        <v>110</v>
      </c>
      <c r="B37" s="97"/>
      <c r="C37" s="100" t="s">
        <v>130</v>
      </c>
      <c r="D37" s="17">
        <v>5732.78</v>
      </c>
      <c r="E37" s="13">
        <v>74</v>
      </c>
      <c r="F37" s="13" t="s">
        <v>131</v>
      </c>
      <c r="G37" s="17">
        <v>77.47</v>
      </c>
      <c r="H37" s="16"/>
    </row>
    <row r="38" spans="1:8">
      <c r="A38" s="102">
        <v>1</v>
      </c>
      <c r="B38" s="15" t="s">
        <v>121</v>
      </c>
      <c r="C38" s="100"/>
      <c r="D38" s="17">
        <v>5272.5</v>
      </c>
      <c r="E38" s="13"/>
      <c r="F38" s="13"/>
      <c r="G38" s="13"/>
      <c r="H38" s="101" t="s">
        <v>45</v>
      </c>
    </row>
    <row r="39" spans="1:8">
      <c r="A39" s="100"/>
      <c r="B39" s="15" t="s">
        <v>122</v>
      </c>
      <c r="C39" s="100"/>
      <c r="D39" s="17">
        <v>460.28</v>
      </c>
      <c r="E39" s="13"/>
      <c r="F39" s="13"/>
      <c r="G39" s="13"/>
      <c r="H39" s="101"/>
    </row>
    <row r="40" spans="1:8">
      <c r="A40" s="100"/>
      <c r="B40" s="15" t="s">
        <v>123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124</v>
      </c>
      <c r="C41" s="100"/>
      <c r="D41" s="17">
        <v>0</v>
      </c>
      <c r="E41" s="13"/>
      <c r="F41" s="13"/>
      <c r="G41" s="13"/>
      <c r="H41" s="101"/>
    </row>
    <row r="42" spans="1:8" ht="24.6">
      <c r="A42" s="98" t="s">
        <v>81</v>
      </c>
      <c r="B42" s="95"/>
      <c r="C42" s="10"/>
      <c r="D42" s="12">
        <v>658.23</v>
      </c>
      <c r="E42" s="13"/>
      <c r="F42" s="13"/>
      <c r="G42" s="13"/>
      <c r="H42" s="16"/>
    </row>
    <row r="43" spans="1:8">
      <c r="A43" s="100" t="s">
        <v>132</v>
      </c>
      <c r="B43" s="15" t="s">
        <v>121</v>
      </c>
      <c r="C43" s="10"/>
      <c r="D43" s="12">
        <v>0</v>
      </c>
      <c r="E43" s="13"/>
      <c r="F43" s="13"/>
      <c r="G43" s="13"/>
      <c r="H43" s="16"/>
    </row>
    <row r="44" spans="1:8">
      <c r="A44" s="100"/>
      <c r="B44" s="15" t="s">
        <v>122</v>
      </c>
      <c r="C44" s="10"/>
      <c r="D44" s="12">
        <v>0</v>
      </c>
      <c r="E44" s="13"/>
      <c r="F44" s="13"/>
      <c r="G44" s="13"/>
      <c r="H44" s="16"/>
    </row>
    <row r="45" spans="1:8">
      <c r="A45" s="100"/>
      <c r="B45" s="15" t="s">
        <v>123</v>
      </c>
      <c r="C45" s="10"/>
      <c r="D45" s="12">
        <v>0</v>
      </c>
      <c r="E45" s="13"/>
      <c r="F45" s="13"/>
      <c r="G45" s="13"/>
      <c r="H45" s="16"/>
    </row>
    <row r="46" spans="1:8">
      <c r="A46" s="100"/>
      <c r="B46" s="15" t="s">
        <v>124</v>
      </c>
      <c r="C46" s="10"/>
      <c r="D46" s="12">
        <v>658.23</v>
      </c>
      <c r="E46" s="13"/>
      <c r="F46" s="13"/>
      <c r="G46" s="13"/>
      <c r="H46" s="16"/>
    </row>
    <row r="47" spans="1:8">
      <c r="A47" s="96" t="s">
        <v>81</v>
      </c>
      <c r="B47" s="97"/>
      <c r="C47" s="100" t="s">
        <v>130</v>
      </c>
      <c r="D47" s="17">
        <v>658.23</v>
      </c>
      <c r="E47" s="13">
        <v>74</v>
      </c>
      <c r="F47" s="13" t="s">
        <v>131</v>
      </c>
      <c r="G47" s="17">
        <v>8.8949999999999996</v>
      </c>
      <c r="H47" s="16"/>
    </row>
    <row r="48" spans="1:8">
      <c r="A48" s="102">
        <v>1</v>
      </c>
      <c r="B48" s="15" t="s">
        <v>121</v>
      </c>
      <c r="C48" s="100"/>
      <c r="D48" s="17">
        <v>0</v>
      </c>
      <c r="E48" s="13"/>
      <c r="F48" s="13"/>
      <c r="G48" s="13"/>
      <c r="H48" s="101" t="s">
        <v>45</v>
      </c>
    </row>
    <row r="49" spans="1:8">
      <c r="A49" s="100"/>
      <c r="B49" s="15" t="s">
        <v>122</v>
      </c>
      <c r="C49" s="100"/>
      <c r="D49" s="17">
        <v>0</v>
      </c>
      <c r="E49" s="13"/>
      <c r="F49" s="13"/>
      <c r="G49" s="13"/>
      <c r="H49" s="101"/>
    </row>
    <row r="50" spans="1:8">
      <c r="A50" s="100"/>
      <c r="B50" s="15" t="s">
        <v>123</v>
      </c>
      <c r="C50" s="100"/>
      <c r="D50" s="17">
        <v>0</v>
      </c>
      <c r="E50" s="13"/>
      <c r="F50" s="13"/>
      <c r="G50" s="13"/>
      <c r="H50" s="101"/>
    </row>
    <row r="51" spans="1:8">
      <c r="A51" s="100"/>
      <c r="B51" s="15" t="s">
        <v>124</v>
      </c>
      <c r="C51" s="100"/>
      <c r="D51" s="17">
        <v>658.23</v>
      </c>
      <c r="E51" s="13"/>
      <c r="F51" s="13"/>
      <c r="G51" s="13"/>
      <c r="H51" s="101"/>
    </row>
    <row r="52" spans="1:8">
      <c r="A52" s="18"/>
      <c r="C52" s="18"/>
      <c r="D52" s="7"/>
      <c r="E52" s="7"/>
      <c r="F52" s="7"/>
      <c r="G52" s="7"/>
      <c r="H52" s="19"/>
    </row>
    <row r="54" spans="1:8">
      <c r="A54" s="99" t="s">
        <v>133</v>
      </c>
      <c r="B54" s="99"/>
      <c r="C54" s="99"/>
      <c r="D54" s="99"/>
      <c r="E54" s="99"/>
      <c r="F54" s="99"/>
      <c r="G54" s="99"/>
      <c r="H54" s="99"/>
    </row>
    <row r="55" spans="1:8">
      <c r="A55" s="99" t="s">
        <v>134</v>
      </c>
      <c r="B55" s="99"/>
      <c r="C55" s="99"/>
      <c r="D55" s="99"/>
      <c r="E55" s="99"/>
      <c r="F55" s="99"/>
      <c r="G55" s="99"/>
      <c r="H55" s="99"/>
    </row>
  </sheetData>
  <mergeCells count="31">
    <mergeCell ref="H9:H12"/>
    <mergeCell ref="H18:H21"/>
    <mergeCell ref="H28:H31"/>
    <mergeCell ref="H38:H41"/>
    <mergeCell ref="H48:H51"/>
    <mergeCell ref="A55:H55"/>
    <mergeCell ref="A4:A7"/>
    <mergeCell ref="A9:A12"/>
    <mergeCell ref="A13:A16"/>
    <mergeCell ref="A18:A21"/>
    <mergeCell ref="A23:A26"/>
    <mergeCell ref="A28:A31"/>
    <mergeCell ref="A33:A36"/>
    <mergeCell ref="A38:A41"/>
    <mergeCell ref="A43:A46"/>
    <mergeCell ref="A48:A51"/>
    <mergeCell ref="C8:C12"/>
    <mergeCell ref="C17:C21"/>
    <mergeCell ref="C27:C31"/>
    <mergeCell ref="C37:C41"/>
    <mergeCell ref="C47:C51"/>
    <mergeCell ref="A32:B32"/>
    <mergeCell ref="A37:B37"/>
    <mergeCell ref="A42:B42"/>
    <mergeCell ref="A47:B47"/>
    <mergeCell ref="A54:H54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6"/>
  <sheetViews>
    <sheetView zoomScale="90" zoomScaleNormal="90" workbookViewId="0">
      <selection activeCell="A4" sqref="A4:XFD4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135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136</v>
      </c>
      <c r="B3" s="2" t="s">
        <v>137</v>
      </c>
      <c r="C3" s="2" t="s">
        <v>138</v>
      </c>
      <c r="D3" s="2" t="s">
        <v>139</v>
      </c>
      <c r="E3" s="2" t="s">
        <v>140</v>
      </c>
      <c r="F3" s="2" t="s">
        <v>141</v>
      </c>
      <c r="G3" s="2" t="s">
        <v>142</v>
      </c>
      <c r="H3" s="2" t="s">
        <v>143</v>
      </c>
    </row>
    <row r="4" spans="1:8" ht="39" customHeight="1">
      <c r="A4" s="3" t="s">
        <v>144</v>
      </c>
      <c r="B4" s="4" t="s">
        <v>125</v>
      </c>
      <c r="C4" s="5">
        <v>0.69</v>
      </c>
      <c r="D4" s="5">
        <v>222.07854046447</v>
      </c>
      <c r="E4" s="4">
        <v>0.4</v>
      </c>
      <c r="F4" s="3" t="s">
        <v>144</v>
      </c>
      <c r="G4" s="5">
        <v>15.323419292047999</v>
      </c>
      <c r="H4" s="6" t="s">
        <v>145</v>
      </c>
    </row>
    <row r="5" spans="1:8" ht="39" hidden="1" customHeight="1">
      <c r="A5" s="3" t="s">
        <v>146</v>
      </c>
      <c r="B5" s="4" t="s">
        <v>131</v>
      </c>
      <c r="C5" s="5">
        <v>1.5681818181817999</v>
      </c>
      <c r="D5" s="5">
        <v>50.013676575223002</v>
      </c>
      <c r="E5" s="4">
        <v>6</v>
      </c>
      <c r="F5" s="4"/>
      <c r="G5" s="5">
        <v>78.430538265690998</v>
      </c>
      <c r="H5" s="6"/>
    </row>
    <row r="6" spans="1:8" ht="39" hidden="1" customHeight="1">
      <c r="A6" s="3" t="s">
        <v>147</v>
      </c>
      <c r="B6" s="4" t="s">
        <v>131</v>
      </c>
      <c r="C6" s="5">
        <v>333</v>
      </c>
      <c r="D6" s="5">
        <v>4.8225376529421</v>
      </c>
      <c r="E6" s="4"/>
      <c r="F6" s="4"/>
      <c r="G6" s="5">
        <v>1605.9050384297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2025-11-12T09:59:31Z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6E325137197E41509769C43F55628C4C_12</vt:lpwstr>
  </property>
  <property fmtid="{D5CDD505-2E9C-101B-9397-08002B2CF9AE}" pid="3" name="KSOProductBuildVer">
    <vt:lpwstr>1049-12.2.0.20795</vt:lpwstr>
  </property>
</Properties>
</file>